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7235" windowHeight="6225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E27" i="1" l="1"/>
  <c r="D27" i="1"/>
  <c r="B27" i="1"/>
  <c r="H25" i="1" l="1"/>
  <c r="H14" i="1"/>
  <c r="J22" i="1"/>
  <c r="H27" i="1" l="1"/>
  <c r="G25" i="1" l="1"/>
  <c r="J9" i="1"/>
  <c r="E9" i="1"/>
  <c r="D9" i="1"/>
  <c r="B9" i="1"/>
  <c r="J6" i="1"/>
  <c r="E6" i="1"/>
  <c r="D6" i="1"/>
  <c r="B6" i="1"/>
  <c r="F12" i="1" l="1"/>
  <c r="E12" i="1"/>
  <c r="E25" i="1"/>
  <c r="D25" i="1"/>
  <c r="B25" i="1"/>
  <c r="J12" i="1" l="1"/>
  <c r="J25" i="1" l="1"/>
  <c r="J27" i="1"/>
  <c r="J14" i="1" l="1"/>
</calcChain>
</file>

<file path=xl/sharedStrings.xml><?xml version="1.0" encoding="utf-8"?>
<sst xmlns="http://schemas.openxmlformats.org/spreadsheetml/2006/main" count="67" uniqueCount="30">
  <si>
    <t>COMUNE DI LECCO</t>
  </si>
  <si>
    <t>PANZERI MARINELLA</t>
  </si>
  <si>
    <t>PECORONI ENRICO</t>
  </si>
  <si>
    <t>Dirigente incaricato</t>
  </si>
  <si>
    <t xml:space="preserve">Stipendio Tabellare </t>
  </si>
  <si>
    <t>Retribuzione Individuale di Anzianità</t>
  </si>
  <si>
    <t>Vacanza Contrattuale</t>
  </si>
  <si>
    <t>Retribuzione di Posizione</t>
  </si>
  <si>
    <t>Indennità Vice Segretario Generale</t>
  </si>
  <si>
    <t>Totale</t>
  </si>
  <si>
    <t xml:space="preserve">POLANO FLAVIO </t>
  </si>
  <si>
    <t>Compensi Accessori (Merloni, ICI)</t>
  </si>
  <si>
    <t>TODESCHINI ELENA</t>
  </si>
  <si>
    <t>aspettativa art. 110 c. 5 D.LGS. 267/2000 dal 20/12/2016</t>
  </si>
  <si>
    <t>SORDELLI MARCO</t>
  </si>
  <si>
    <t>GILARDONI LUCA</t>
  </si>
  <si>
    <t>Assegno ad Personam</t>
  </si>
  <si>
    <t>-</t>
  </si>
  <si>
    <t>Compensi annui lordi 2018 - Dirigenti</t>
  </si>
  <si>
    <t>Retribuzione di Risultato (anno 2017)</t>
  </si>
  <si>
    <t>CU 2019 Redditi Anno 2018</t>
  </si>
  <si>
    <t>CEREDA DAVIDE</t>
  </si>
  <si>
    <t>dall'1/04/2018</t>
  </si>
  <si>
    <t>GATTI MASSIMO</t>
  </si>
  <si>
    <t>dall'1/03/2018</t>
  </si>
  <si>
    <t>aspettativa per mandato amministrativo dal 21/09/2014</t>
  </si>
  <si>
    <t>POZZI ANDREA</t>
  </si>
  <si>
    <t>cessato l'11/10/2017</t>
  </si>
  <si>
    <t>cessata il 31/10/2018</t>
  </si>
  <si>
    <t>ultimo aggiornamento: 03/04/2019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</si>
</sst>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€&quot;\ * #,##0.00_-;\-&quot;€&quot;\ * #,##0.00_-;_-&quot;€&quot;\ * &quot;-&quot;??_-;_-@_-"/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2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1"/>
    <xf numFmtId="4" fontId="1" fillId="0" borderId="0" xfId="1" applyNumberFormat="1"/>
    <xf numFmtId="0" fontId="5" fillId="0" borderId="1" xfId="1" applyFont="1" applyFill="1" applyBorder="1"/>
    <xf numFmtId="4" fontId="5" fillId="0" borderId="1" xfId="1" applyNumberFormat="1" applyFont="1" applyFill="1" applyBorder="1"/>
    <xf numFmtId="4" fontId="1" fillId="0" borderId="0" xfId="1" applyNumberFormat="1" applyFill="1" applyBorder="1"/>
    <xf numFmtId="0" fontId="1" fillId="0" borderId="2" xfId="1" applyBorder="1"/>
    <xf numFmtId="0" fontId="5" fillId="0" borderId="3" xfId="1" applyFont="1" applyBorder="1" applyAlignment="1"/>
    <xf numFmtId="0" fontId="5" fillId="0" borderId="4" xfId="1" applyFont="1" applyBorder="1" applyAlignment="1"/>
    <xf numFmtId="43" fontId="1" fillId="0" borderId="1" xfId="2" applyFont="1" applyBorder="1"/>
    <xf numFmtId="4" fontId="1" fillId="0" borderId="1" xfId="1" applyNumberFormat="1" applyFill="1" applyBorder="1"/>
    <xf numFmtId="0" fontId="1" fillId="0" borderId="0" xfId="1" applyFont="1"/>
    <xf numFmtId="4" fontId="4" fillId="0" borderId="1" xfId="1" applyNumberFormat="1" applyFont="1" applyFill="1" applyBorder="1"/>
    <xf numFmtId="0" fontId="1" fillId="0" borderId="1" xfId="1" applyBorder="1"/>
    <xf numFmtId="0" fontId="1" fillId="0" borderId="1" xfId="1" applyFont="1" applyFill="1" applyBorder="1"/>
    <xf numFmtId="0" fontId="1" fillId="0" borderId="1" xfId="1" applyFill="1" applyBorder="1"/>
    <xf numFmtId="0" fontId="2" fillId="0" borderId="1" xfId="1" applyFont="1" applyFill="1" applyBorder="1"/>
    <xf numFmtId="0" fontId="1" fillId="0" borderId="0" xfId="1" applyFill="1" applyBorder="1"/>
    <xf numFmtId="0" fontId="2" fillId="0" borderId="0" xfId="1" applyFont="1" applyFill="1" applyBorder="1"/>
    <xf numFmtId="0" fontId="1" fillId="0" borderId="0" xfId="1" applyBorder="1"/>
    <xf numFmtId="4" fontId="1" fillId="0" borderId="1" xfId="1" applyNumberFormat="1" applyFont="1" applyFill="1" applyBorder="1"/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4" fontId="0" fillId="0" borderId="0" xfId="0" applyNumberFormat="1"/>
    <xf numFmtId="0" fontId="8" fillId="0" borderId="1" xfId="1" applyFont="1" applyBorder="1" applyAlignment="1">
      <alignment horizontal="left" vertical="center" wrapText="1"/>
    </xf>
    <xf numFmtId="0" fontId="8" fillId="0" borderId="1" xfId="1" applyFont="1" applyFill="1" applyBorder="1"/>
    <xf numFmtId="4" fontId="8" fillId="0" borderId="1" xfId="1" applyNumberFormat="1" applyFont="1" applyFill="1" applyBorder="1"/>
    <xf numFmtId="0" fontId="1" fillId="0" borderId="1" xfId="1" applyFont="1" applyBorder="1" applyAlignment="1">
      <alignment horizontal="left" vertical="center" wrapText="1"/>
    </xf>
    <xf numFmtId="43" fontId="1" fillId="0" borderId="1" xfId="3" applyFont="1" applyBorder="1" applyAlignment="1">
      <alignment horizontal="center" vertical="center" wrapText="1"/>
    </xf>
    <xf numFmtId="43" fontId="1" fillId="0" borderId="1" xfId="1" applyNumberFormat="1" applyFont="1" applyFill="1" applyBorder="1" applyAlignment="1">
      <alignment horizontal="center" vertical="center" wrapText="1"/>
    </xf>
    <xf numFmtId="4" fontId="1" fillId="0" borderId="1" xfId="1" applyNumberFormat="1" applyFont="1" applyFill="1" applyBorder="1" applyAlignment="1">
      <alignment horizontal="right"/>
    </xf>
    <xf numFmtId="4" fontId="8" fillId="0" borderId="1" xfId="1" applyNumberFormat="1" applyFont="1" applyFill="1" applyBorder="1" applyAlignment="1">
      <alignment horizontal="right"/>
    </xf>
    <xf numFmtId="4" fontId="1" fillId="0" borderId="1" xfId="1" applyNumberFormat="1" applyFill="1" applyBorder="1" applyAlignment="1">
      <alignment horizontal="right"/>
    </xf>
    <xf numFmtId="4" fontId="5" fillId="0" borderId="1" xfId="1" applyNumberFormat="1" applyFont="1" applyFill="1" applyBorder="1" applyAlignment="1">
      <alignment horizontal="right"/>
    </xf>
    <xf numFmtId="0" fontId="1" fillId="0" borderId="1" xfId="1" applyFill="1" applyBorder="1" applyAlignment="1">
      <alignment horizontal="right"/>
    </xf>
    <xf numFmtId="2" fontId="1" fillId="0" borderId="1" xfId="1" applyNumberFormat="1" applyFill="1" applyBorder="1" applyAlignment="1">
      <alignment horizontal="right"/>
    </xf>
    <xf numFmtId="44" fontId="1" fillId="0" borderId="1" xfId="4" applyFont="1" applyFill="1" applyBorder="1" applyAlignment="1">
      <alignment horizontal="right"/>
    </xf>
    <xf numFmtId="43" fontId="1" fillId="0" borderId="1" xfId="3" applyFont="1" applyBorder="1" applyAlignment="1">
      <alignment horizontal="right" vertical="center" wrapText="1"/>
    </xf>
    <xf numFmtId="0" fontId="2" fillId="0" borderId="1" xfId="1" applyFont="1" applyBorder="1" applyAlignment="1">
      <alignment horizontal="left" vertical="center" wrapText="1"/>
    </xf>
    <xf numFmtId="0" fontId="1" fillId="0" borderId="1" xfId="1" applyFont="1" applyBorder="1" applyAlignment="1">
      <alignment horizontal="right" vertical="center" wrapText="1"/>
    </xf>
    <xf numFmtId="43" fontId="1" fillId="0" borderId="1" xfId="3" applyNumberFormat="1" applyFont="1" applyBorder="1" applyAlignment="1">
      <alignment horizontal="center" vertical="center" wrapText="1"/>
    </xf>
    <xf numFmtId="2" fontId="1" fillId="0" borderId="1" xfId="1" applyNumberFormat="1" applyFont="1" applyBorder="1" applyAlignment="1">
      <alignment horizontal="right" vertical="center" wrapText="1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6" fillId="0" borderId="3" xfId="1" applyFont="1" applyFill="1" applyBorder="1" applyAlignment="1">
      <alignment horizontal="center"/>
    </xf>
    <xf numFmtId="0" fontId="6" fillId="0" borderId="4" xfId="1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</cellXfs>
  <cellStyles count="5">
    <cellStyle name="Migliaia" xfId="3" builtinId="3"/>
    <cellStyle name="Migliaia 2" xfId="2"/>
    <cellStyle name="Normale" xfId="0" builtinId="0"/>
    <cellStyle name="Normale 2" xfId="1"/>
    <cellStyle name="Valuta" xfId="4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topLeftCell="A2" zoomScaleNormal="100" workbookViewId="0">
      <selection activeCell="H31" sqref="H31"/>
    </sheetView>
  </sheetViews>
  <sheetFormatPr defaultRowHeight="15" x14ac:dyDescent="0.25"/>
  <cols>
    <col min="1" max="1" width="29.140625" customWidth="1"/>
    <col min="2" max="2" width="10.5703125" customWidth="1"/>
    <col min="3" max="3" width="11.85546875" customWidth="1"/>
    <col min="4" max="4" width="11.5703125" customWidth="1"/>
    <col min="5" max="6" width="13" customWidth="1"/>
    <col min="7" max="7" width="11.140625" customWidth="1"/>
    <col min="8" max="8" width="11.5703125" customWidth="1"/>
    <col min="9" max="9" width="12.140625" customWidth="1"/>
    <col min="10" max="10" width="10.85546875" customWidth="1"/>
    <col min="11" max="11" width="13.140625" customWidth="1"/>
    <col min="13" max="13" width="10.42578125" bestFit="1" customWidth="1"/>
  </cols>
  <sheetData>
    <row r="1" spans="1:13" ht="34.35" customHeight="1" x14ac:dyDescent="0.4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4"/>
    </row>
    <row r="2" spans="1:13" ht="19.7" customHeight="1" x14ac:dyDescent="0.3">
      <c r="A2" s="45" t="s">
        <v>18</v>
      </c>
      <c r="B2" s="46"/>
      <c r="C2" s="46"/>
      <c r="D2" s="46"/>
      <c r="E2" s="46"/>
      <c r="F2" s="46"/>
      <c r="G2" s="46"/>
      <c r="H2" s="46"/>
      <c r="I2" s="46"/>
      <c r="J2" s="46"/>
      <c r="K2" s="47"/>
    </row>
    <row r="3" spans="1:13" ht="15" customHeight="1" x14ac:dyDescent="0.3">
      <c r="A3" s="7"/>
      <c r="B3" s="8"/>
      <c r="C3" s="8"/>
      <c r="D3" s="8"/>
      <c r="E3" s="8"/>
      <c r="F3" s="8"/>
      <c r="G3" s="8"/>
      <c r="H3" s="8"/>
      <c r="I3" s="8"/>
      <c r="J3" s="8"/>
      <c r="K3" s="6"/>
    </row>
    <row r="4" spans="1:13" ht="51" x14ac:dyDescent="0.25">
      <c r="A4" s="21" t="s">
        <v>3</v>
      </c>
      <c r="B4" s="21" t="s">
        <v>4</v>
      </c>
      <c r="C4" s="21" t="s">
        <v>5</v>
      </c>
      <c r="D4" s="21" t="s">
        <v>6</v>
      </c>
      <c r="E4" s="21" t="s">
        <v>7</v>
      </c>
      <c r="F4" s="21" t="s">
        <v>16</v>
      </c>
      <c r="G4" s="21" t="s">
        <v>8</v>
      </c>
      <c r="H4" s="21" t="s">
        <v>19</v>
      </c>
      <c r="I4" s="21" t="s">
        <v>11</v>
      </c>
      <c r="J4" s="22" t="s">
        <v>9</v>
      </c>
      <c r="K4" s="22" t="s">
        <v>20</v>
      </c>
    </row>
    <row r="5" spans="1:13" ht="14.45" x14ac:dyDescent="0.3">
      <c r="A5" s="21"/>
      <c r="B5" s="21"/>
      <c r="C5" s="21"/>
      <c r="D5" s="21"/>
      <c r="E5" s="21"/>
      <c r="F5" s="21"/>
      <c r="G5" s="21"/>
      <c r="H5" s="21"/>
      <c r="I5" s="21"/>
      <c r="J5" s="22"/>
      <c r="K5" s="22"/>
    </row>
    <row r="6" spans="1:13" ht="14.45" x14ac:dyDescent="0.3">
      <c r="A6" s="38" t="s">
        <v>21</v>
      </c>
      <c r="B6" s="40">
        <f>(3331.61*9)+(3331.61/365*275)</f>
        <v>32494.607123287671</v>
      </c>
      <c r="C6" s="39" t="s">
        <v>17</v>
      </c>
      <c r="D6" s="41">
        <f>(24.21*9)+(24.21/365*275)</f>
        <v>236.13041095890412</v>
      </c>
      <c r="E6" s="37">
        <f>(2571.34*9)+(2571.34/365*275)</f>
        <v>25079.37095890411</v>
      </c>
      <c r="F6" s="39" t="s">
        <v>17</v>
      </c>
      <c r="G6" s="39" t="s">
        <v>17</v>
      </c>
      <c r="H6" s="39"/>
      <c r="I6" s="39" t="s">
        <v>17</v>
      </c>
      <c r="J6" s="29">
        <f>SUM(B6:I6)</f>
        <v>57810.108493150685</v>
      </c>
      <c r="K6" s="22"/>
    </row>
    <row r="7" spans="1:13" ht="14.45" x14ac:dyDescent="0.3">
      <c r="A7" s="27" t="s">
        <v>22</v>
      </c>
      <c r="B7" s="40"/>
      <c r="C7" s="21"/>
      <c r="D7" s="41"/>
      <c r="E7" s="37"/>
      <c r="F7" s="21"/>
      <c r="G7" s="21"/>
      <c r="H7" s="21"/>
      <c r="I7" s="21"/>
      <c r="J7" s="22"/>
      <c r="K7" s="22"/>
    </row>
    <row r="8" spans="1:13" ht="14.45" x14ac:dyDescent="0.3">
      <c r="A8" s="38"/>
      <c r="B8" s="40"/>
      <c r="C8" s="21"/>
      <c r="D8" s="41"/>
      <c r="E8" s="37"/>
      <c r="F8" s="21"/>
      <c r="G8" s="21"/>
      <c r="H8" s="21"/>
      <c r="I8" s="21"/>
      <c r="J8" s="22"/>
      <c r="K8" s="22"/>
    </row>
    <row r="9" spans="1:13" ht="14.45" x14ac:dyDescent="0.3">
      <c r="A9" s="38" t="s">
        <v>23</v>
      </c>
      <c r="B9" s="40">
        <f>(3331.61*10)+(3331.61/365*306)</f>
        <v>36109.175780821919</v>
      </c>
      <c r="C9" s="21"/>
      <c r="D9" s="41">
        <f>(24.21*10)+(24.21/365*306)</f>
        <v>262.39660273972606</v>
      </c>
      <c r="E9" s="37">
        <f>(2178.08*10)+(2178.08/365*306)</f>
        <v>23606.806794520548</v>
      </c>
      <c r="F9" s="39" t="s">
        <v>17</v>
      </c>
      <c r="G9" s="39" t="s">
        <v>17</v>
      </c>
      <c r="H9" s="39" t="s">
        <v>17</v>
      </c>
      <c r="I9" s="39" t="s">
        <v>17</v>
      </c>
      <c r="J9" s="29">
        <f>SUM(B9:I9)</f>
        <v>59978.379178082192</v>
      </c>
      <c r="K9" s="22"/>
    </row>
    <row r="10" spans="1:13" ht="14.45" x14ac:dyDescent="0.3">
      <c r="A10" s="27" t="s">
        <v>24</v>
      </c>
      <c r="B10" s="21"/>
      <c r="C10" s="21"/>
      <c r="D10" s="21"/>
      <c r="E10" s="21"/>
      <c r="F10" s="21"/>
      <c r="G10" s="21"/>
      <c r="H10" s="21"/>
      <c r="I10" s="21"/>
      <c r="J10" s="22"/>
      <c r="K10" s="22"/>
    </row>
    <row r="11" spans="1:13" ht="14.45" x14ac:dyDescent="0.3">
      <c r="A11" s="24"/>
      <c r="B11" s="21"/>
      <c r="C11" s="21"/>
      <c r="D11" s="21"/>
      <c r="E11" s="21"/>
      <c r="F11" s="21"/>
      <c r="G11" s="21"/>
      <c r="H11" s="21"/>
      <c r="I11" s="21"/>
      <c r="J11" s="22"/>
      <c r="K11" s="22"/>
      <c r="M11" s="23"/>
    </row>
    <row r="12" spans="1:13" ht="14.45" x14ac:dyDescent="0.3">
      <c r="A12" s="38" t="s">
        <v>15</v>
      </c>
      <c r="B12" s="28">
        <v>43310.93</v>
      </c>
      <c r="C12" s="37" t="s">
        <v>17</v>
      </c>
      <c r="D12" s="28">
        <v>314.73</v>
      </c>
      <c r="E12" s="37">
        <f>2178.08*13</f>
        <v>28315.040000000001</v>
      </c>
      <c r="F12" s="28">
        <f>923.08*13</f>
        <v>12000.04</v>
      </c>
      <c r="G12" s="28">
        <v>0</v>
      </c>
      <c r="H12" s="28">
        <v>0</v>
      </c>
      <c r="I12" s="28">
        <v>0</v>
      </c>
      <c r="J12" s="28">
        <f>SUM(B12:I12)</f>
        <v>83940.74000000002</v>
      </c>
      <c r="K12" s="29"/>
    </row>
    <row r="13" spans="1:13" ht="14.45" x14ac:dyDescent="0.3">
      <c r="A13" s="21"/>
      <c r="B13" s="21"/>
      <c r="C13" s="21"/>
      <c r="D13" s="21"/>
      <c r="E13" s="21"/>
      <c r="F13" s="21"/>
      <c r="G13" s="21"/>
      <c r="H13" s="21"/>
      <c r="I13" s="21"/>
      <c r="J13" s="22"/>
      <c r="K13" s="22"/>
    </row>
    <row r="14" spans="1:13" ht="14.45" x14ac:dyDescent="0.3">
      <c r="A14" s="16" t="s">
        <v>1</v>
      </c>
      <c r="B14" s="4">
        <v>43310.93</v>
      </c>
      <c r="C14" s="30" t="s">
        <v>17</v>
      </c>
      <c r="D14" s="4">
        <v>314.73</v>
      </c>
      <c r="E14" s="4">
        <v>28315.040000000001</v>
      </c>
      <c r="F14" s="30" t="s">
        <v>17</v>
      </c>
      <c r="G14" s="30" t="s">
        <v>17</v>
      </c>
      <c r="H14" s="30">
        <f>10193.41+9910</f>
        <v>20103.41</v>
      </c>
      <c r="I14" s="30" t="s">
        <v>17</v>
      </c>
      <c r="J14" s="4">
        <f>SUM(B14:I14)</f>
        <v>92044.110000000015</v>
      </c>
      <c r="K14" s="9"/>
    </row>
    <row r="15" spans="1:13" ht="14.45" x14ac:dyDescent="0.35">
      <c r="A15" s="3"/>
      <c r="B15" s="4"/>
      <c r="C15" s="4"/>
      <c r="D15" s="4"/>
      <c r="E15" s="4"/>
      <c r="F15" s="4"/>
      <c r="G15" s="4"/>
      <c r="H15" s="4"/>
      <c r="I15" s="4"/>
      <c r="J15" s="4"/>
      <c r="K15" s="9"/>
    </row>
    <row r="16" spans="1:13" ht="14.45" x14ac:dyDescent="0.35">
      <c r="A16" s="16" t="s">
        <v>2</v>
      </c>
      <c r="B16" s="30" t="s">
        <v>17</v>
      </c>
      <c r="C16" s="30" t="s">
        <v>17</v>
      </c>
      <c r="D16" s="30" t="s">
        <v>17</v>
      </c>
      <c r="E16" s="30" t="s">
        <v>17</v>
      </c>
      <c r="F16" s="30" t="s">
        <v>17</v>
      </c>
      <c r="G16" s="30" t="s">
        <v>17</v>
      </c>
      <c r="H16" s="36" t="s">
        <v>17</v>
      </c>
      <c r="I16" s="30" t="s">
        <v>17</v>
      </c>
      <c r="J16" s="30" t="s">
        <v>17</v>
      </c>
      <c r="K16" s="9"/>
      <c r="L16" s="23"/>
    </row>
    <row r="17" spans="1:11" ht="14.45" x14ac:dyDescent="0.35">
      <c r="A17" s="25" t="s">
        <v>13</v>
      </c>
      <c r="B17" s="26"/>
      <c r="C17" s="26"/>
      <c r="D17" s="4"/>
      <c r="E17" s="4"/>
      <c r="F17" s="4"/>
      <c r="G17" s="4"/>
      <c r="H17" s="4"/>
      <c r="I17" s="4"/>
      <c r="J17" s="4"/>
      <c r="K17" s="9"/>
    </row>
    <row r="18" spans="1:11" ht="14.45" x14ac:dyDescent="0.35">
      <c r="A18" s="14"/>
      <c r="B18" s="10"/>
      <c r="C18" s="4"/>
      <c r="D18" s="4"/>
      <c r="E18" s="4"/>
      <c r="F18" s="4"/>
      <c r="G18" s="4"/>
      <c r="H18" s="4"/>
      <c r="I18" s="4"/>
      <c r="J18" s="4"/>
      <c r="K18" s="9"/>
    </row>
    <row r="19" spans="1:11" ht="14.45" x14ac:dyDescent="0.35">
      <c r="A19" s="16" t="s">
        <v>10</v>
      </c>
      <c r="B19" s="30" t="s">
        <v>17</v>
      </c>
      <c r="C19" s="30" t="s">
        <v>17</v>
      </c>
      <c r="D19" s="30" t="s">
        <v>17</v>
      </c>
      <c r="E19" s="30" t="s">
        <v>17</v>
      </c>
      <c r="F19" s="30" t="s">
        <v>17</v>
      </c>
      <c r="G19" s="30" t="s">
        <v>17</v>
      </c>
      <c r="H19" s="30" t="s">
        <v>17</v>
      </c>
      <c r="I19" s="30" t="s">
        <v>17</v>
      </c>
      <c r="J19" s="30" t="s">
        <v>17</v>
      </c>
      <c r="K19" s="9"/>
    </row>
    <row r="20" spans="1:11" ht="14.45" x14ac:dyDescent="0.35">
      <c r="A20" s="25" t="s">
        <v>25</v>
      </c>
      <c r="B20" s="26"/>
      <c r="C20" s="31"/>
      <c r="D20" s="4"/>
      <c r="E20" s="4"/>
      <c r="F20" s="33"/>
      <c r="G20" s="33"/>
      <c r="H20" s="4"/>
      <c r="I20" s="4"/>
      <c r="J20" s="4"/>
      <c r="K20" s="9"/>
    </row>
    <row r="21" spans="1:11" ht="14.45" x14ac:dyDescent="0.35">
      <c r="A21" s="25"/>
      <c r="B21" s="26"/>
      <c r="C21" s="31"/>
      <c r="D21" s="4"/>
      <c r="E21" s="4"/>
      <c r="F21" s="33"/>
      <c r="G21" s="33"/>
      <c r="H21" s="4"/>
      <c r="I21" s="4"/>
      <c r="J21" s="4"/>
      <c r="K21" s="9"/>
    </row>
    <row r="22" spans="1:11" ht="14.45" x14ac:dyDescent="0.35">
      <c r="A22" s="16" t="s">
        <v>26</v>
      </c>
      <c r="B22" s="26"/>
      <c r="C22" s="31"/>
      <c r="D22" s="4"/>
      <c r="E22" s="4"/>
      <c r="F22" s="33"/>
      <c r="G22" s="33"/>
      <c r="H22" s="4">
        <v>8200.35</v>
      </c>
      <c r="I22" s="4"/>
      <c r="J22" s="4">
        <f>SUM(B22:I22)</f>
        <v>8200.35</v>
      </c>
      <c r="K22" s="9"/>
    </row>
    <row r="23" spans="1:11" ht="14.45" x14ac:dyDescent="0.35">
      <c r="A23" s="25" t="s">
        <v>27</v>
      </c>
      <c r="B23" s="26"/>
      <c r="C23" s="31"/>
      <c r="D23" s="4"/>
      <c r="E23" s="4"/>
      <c r="F23" s="33"/>
      <c r="G23" s="33"/>
      <c r="H23" s="4"/>
      <c r="I23" s="4"/>
      <c r="J23" s="4"/>
      <c r="K23" s="9"/>
    </row>
    <row r="24" spans="1:11" ht="14.45" x14ac:dyDescent="0.35">
      <c r="A24" s="3"/>
      <c r="B24" s="10"/>
      <c r="C24" s="32"/>
      <c r="D24" s="10"/>
      <c r="E24" s="10"/>
      <c r="F24" s="32"/>
      <c r="G24" s="32"/>
      <c r="H24" s="10"/>
      <c r="I24" s="10"/>
      <c r="J24" s="12"/>
      <c r="K24" s="13"/>
    </row>
    <row r="25" spans="1:11" ht="14.45" x14ac:dyDescent="0.35">
      <c r="A25" s="16" t="s">
        <v>14</v>
      </c>
      <c r="B25" s="4">
        <f>3331.61*13</f>
        <v>43310.93</v>
      </c>
      <c r="C25" s="30" t="s">
        <v>17</v>
      </c>
      <c r="D25" s="4">
        <f>24.21*13</f>
        <v>314.73</v>
      </c>
      <c r="E25" s="4">
        <f>1887.07*13</f>
        <v>24531.91</v>
      </c>
      <c r="F25" s="30" t="s">
        <v>17</v>
      </c>
      <c r="G25" s="30">
        <f>217.8*13</f>
        <v>2831.4</v>
      </c>
      <c r="H25" s="30">
        <f>5710.38+1441.6</f>
        <v>7151.98</v>
      </c>
      <c r="I25" s="30" t="s">
        <v>17</v>
      </c>
      <c r="J25" s="4">
        <f>SUM(B25:I25)</f>
        <v>78140.95</v>
      </c>
      <c r="K25" s="9"/>
    </row>
    <row r="26" spans="1:11" ht="14.45" x14ac:dyDescent="0.35">
      <c r="A26" s="15"/>
      <c r="B26" s="4"/>
      <c r="C26" s="34"/>
      <c r="D26" s="4"/>
      <c r="E26" s="10"/>
      <c r="F26" s="32"/>
      <c r="G26" s="34"/>
      <c r="H26" s="15"/>
      <c r="I26" s="15"/>
      <c r="J26" s="16"/>
      <c r="K26" s="13"/>
    </row>
    <row r="27" spans="1:11" ht="14.45" x14ac:dyDescent="0.35">
      <c r="A27" s="16" t="s">
        <v>12</v>
      </c>
      <c r="B27" s="4">
        <f>32931.68+2747.44</f>
        <v>35679.120000000003</v>
      </c>
      <c r="C27" s="35" t="s">
        <v>17</v>
      </c>
      <c r="D27" s="4">
        <f>215.1+24.21+19.96</f>
        <v>259.27</v>
      </c>
      <c r="E27" s="10">
        <f>25416.71+2120.48</f>
        <v>27537.19</v>
      </c>
      <c r="F27" s="32" t="s">
        <v>17</v>
      </c>
      <c r="G27" s="35" t="s">
        <v>17</v>
      </c>
      <c r="H27" s="30">
        <f>8183.87+2662.01</f>
        <v>10845.880000000001</v>
      </c>
      <c r="I27" s="35" t="s">
        <v>17</v>
      </c>
      <c r="J27" s="20">
        <f>SUM(B27:I27)</f>
        <v>74321.460000000006</v>
      </c>
      <c r="K27" s="13"/>
    </row>
    <row r="28" spans="1:11" ht="14.45" x14ac:dyDescent="0.35">
      <c r="A28" s="25" t="s">
        <v>28</v>
      </c>
      <c r="B28" s="15"/>
      <c r="C28" s="34"/>
      <c r="D28" s="15"/>
      <c r="E28" s="10"/>
      <c r="F28" s="32"/>
      <c r="G28" s="34"/>
      <c r="H28" s="10"/>
      <c r="I28" s="15"/>
      <c r="J28" s="16"/>
      <c r="K28" s="13"/>
    </row>
    <row r="29" spans="1:11" ht="14.45" x14ac:dyDescent="0.35">
      <c r="A29" s="17"/>
      <c r="B29" s="17"/>
      <c r="C29" s="17"/>
      <c r="D29" s="17"/>
      <c r="E29" s="5"/>
      <c r="F29" s="5"/>
      <c r="G29" s="17"/>
      <c r="H29" s="17"/>
      <c r="I29" s="17"/>
      <c r="J29" s="18"/>
      <c r="K29" s="19"/>
    </row>
    <row r="30" spans="1:11" ht="14.45" x14ac:dyDescent="0.35">
      <c r="A30" s="11" t="s">
        <v>29</v>
      </c>
      <c r="B30" s="1"/>
      <c r="C30" s="1"/>
      <c r="D30" s="1"/>
      <c r="E30" s="1"/>
      <c r="F30" s="1"/>
      <c r="G30" s="1"/>
      <c r="H30" s="1"/>
      <c r="I30" s="2"/>
      <c r="J30" s="1"/>
      <c r="K30" s="1"/>
    </row>
    <row r="31" spans="1:11" ht="14.45" x14ac:dyDescent="0.35">
      <c r="H31" s="23"/>
    </row>
  </sheetData>
  <mergeCells count="2">
    <mergeCell ref="A1:K1"/>
    <mergeCell ref="A2:K2"/>
  </mergeCells>
  <pageMargins left="0.23622047244094491" right="0.23622047244094491" top="0.74803149606299213" bottom="0.74803149606299213" header="0.31496062992125984" footer="0.31496062992125984"/>
  <pageSetup paperSize="9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Teruzzi</dc:creator>
  <cp:lastModifiedBy>Ilaria Frigerio</cp:lastModifiedBy>
  <cp:lastPrinted>2017-10-31T09:09:56Z</cp:lastPrinted>
  <dcterms:created xsi:type="dcterms:W3CDTF">2014-12-30T08:02:53Z</dcterms:created>
  <dcterms:modified xsi:type="dcterms:W3CDTF">2019-04-12T10:43:51Z</dcterms:modified>
</cp:coreProperties>
</file>